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<sst xmlns="http://schemas.openxmlformats.org/spreadsheetml/2006/main" count="265" uniqueCount="42">
  <si>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</si>
  <si>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</si>
  <si>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</si>
  <si>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</si>
  <si>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</si>
  <si>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</si>
  <si>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</si>
  <si>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</si>
  <si>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</si>
  <si>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</si>
  <si>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</si>
  <si>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</si>
  <si>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</si>
  <si>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</si>
  <si>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</si>
  <si>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</si>
  <si>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</si>
  <si>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</si>
  <si>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</si>
  <si>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</si>
  <si>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</si>
  <si>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</si>
  <si>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</si>
  <si>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</si>
  <si>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</si>
  <si>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</si>
  <si>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</si>
  <si>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</si>
  <si>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</si>
  <si>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</si>
  <si>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</si>
  <si>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</si>
  <si>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</si>
  <si>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</si>
  <si>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</si>
  <si>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</si>
  <si>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</si>
  <si>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</si>
  <si>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</si>
  <si>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</si>
  <si>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</si>
  <si>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DICIEMBRE 2019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</si>
</sst>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7.55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0"/>
    </font>
    <font>
      <sz val="12"/>
      <color indexed="8"/>
      <name val="Arial Narrow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9" borderId="10" xfId="51" applyFont="1" applyFill="1" applyBorder="1" applyAlignment="1">
      <alignment horizontal="center" vertical="center"/>
      <protection/>
    </xf>
    <xf numFmtId="0" fontId="4" fillId="9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- 2019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7057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925"/>
          <c:w val="0.826"/>
          <c:h val="0.1437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444"/>
          <c:w val="0.6127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425"/>
          <c:w val="0.826"/>
          <c:h val="0.166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4607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325"/>
          <c:w val="0.8255"/>
          <c:h val="0.257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599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- 2018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76175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- 2019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105"/>
          <c:w val="0.68975"/>
          <c:h val="0.189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- 2019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193"/>
          <c:w val="0.8275"/>
          <c:h val="0.2642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3025"/>
          <c:w val="0.608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"/>
          <c:y val="0.156"/>
          <c:w val="0.90125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03"/>
          <c:w val="0.1322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46061295"/>
        <c:axId val="11898472"/>
      </c:bar3DChart>
      <c:catAx>
        <c:axId val="460612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1898472"/>
        <c:crosses val="autoZero"/>
        <c:auto val="1"/>
        <c:lblOffset val="100"/>
        <c:tickLblSkip val="1"/>
        <c:noMultiLvlLbl val="0"/>
      </c:catAx>
      <c:valAx>
        <c:axId val="1189847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606129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39977385"/>
        <c:axId val="24252146"/>
      </c:bar3DChart>
      <c:catAx>
        <c:axId val="39977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4252146"/>
        <c:crosses val="autoZero"/>
        <c:auto val="1"/>
        <c:lblOffset val="100"/>
        <c:tickLblSkip val="1"/>
        <c:noMultiLvlLbl val="0"/>
      </c:catAx>
      <c:valAx>
        <c:axId val="24252146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997738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16942723"/>
        <c:axId val="18266780"/>
      </c:bar3DChart>
      <c:catAx>
        <c:axId val="169427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8266780"/>
        <c:crosses val="autoZero"/>
        <c:auto val="1"/>
        <c:lblOffset val="100"/>
        <c:tickLblSkip val="1"/>
        <c:noMultiLvlLbl val="0"/>
      </c:catAx>
      <c:valAx>
        <c:axId val="1826678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694272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30183293"/>
        <c:axId val="3214182"/>
      </c:bar3DChart>
      <c:catAx>
        <c:axId val="301832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01832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171450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096500"/>
          <a:ext cx="1028700" cy="6191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- 2019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85" zoomScaleNormal="89" zoomScaleSheetLayoutView="85" zoomScalePageLayoutView="0" workbookViewId="0" topLeftCell="A1">
      <selection activeCell="A12" sqref="A12:B1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43"/>
    </row>
    <row r="3" spans="1:22" s="44" customFormat="1" ht="12.75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3"/>
    </row>
    <row r="4" s="44" customFormat="1" ht="12.75">
      <c r="V4" s="43"/>
    </row>
    <row r="5" spans="1:57" s="30" customFormat="1" ht="23.25" customHeight="1">
      <c r="A5" s="78" t="s">
        <v>9</v>
      </c>
      <c r="B5" s="78" t="s">
        <v>10</v>
      </c>
      <c r="C5" s="78" t="s">
        <v>6</v>
      </c>
      <c r="D5" s="79" t="s">
        <v>6</v>
      </c>
      <c r="E5" s="78" t="s">
        <v>7</v>
      </c>
      <c r="F5" s="78" t="s">
        <v>39</v>
      </c>
      <c r="G5" s="79" t="s">
        <v>35</v>
      </c>
      <c r="H5" s="81" t="s">
        <v>21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79"/>
      <c r="B6" s="79"/>
      <c r="C6" s="79"/>
      <c r="D6" s="80"/>
      <c r="E6" s="79"/>
      <c r="F6" s="79"/>
      <c r="G6" s="80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84" t="s">
        <v>33</v>
      </c>
      <c r="B7" s="25" t="s">
        <v>0</v>
      </c>
      <c r="C7" s="37">
        <f>C17</f>
        <v>0</v>
      </c>
      <c r="D7" s="37">
        <f aca="true" t="shared" si="0" ref="D7:Q7">(D17)</f>
        <v>37563928</v>
      </c>
      <c r="E7" s="37">
        <f t="shared" si="0"/>
        <v>42007939</v>
      </c>
      <c r="F7" s="37">
        <f t="shared" si="0"/>
        <v>41804181.52</v>
      </c>
      <c r="G7" s="37">
        <f t="shared" si="0"/>
        <v>0</v>
      </c>
      <c r="H7" s="37">
        <f t="shared" si="0"/>
        <v>3433782.34</v>
      </c>
      <c r="I7" s="37">
        <f t="shared" si="0"/>
        <v>3223803.26</v>
      </c>
      <c r="J7" s="37">
        <f t="shared" si="0"/>
        <v>3202811.56</v>
      </c>
      <c r="K7" s="37">
        <f t="shared" si="0"/>
        <v>3246656.99</v>
      </c>
      <c r="L7" s="37">
        <f t="shared" si="0"/>
        <v>3235821.65</v>
      </c>
      <c r="M7" s="37">
        <f t="shared" si="0"/>
        <v>3289843.77</v>
      </c>
      <c r="N7" s="37">
        <f t="shared" si="0"/>
        <v>3322349.8</v>
      </c>
      <c r="O7" s="37">
        <f t="shared" si="0"/>
        <v>3289498.96</v>
      </c>
      <c r="P7" s="37">
        <f t="shared" si="0"/>
        <v>3116269.78</v>
      </c>
      <c r="Q7" s="37">
        <f t="shared" si="0"/>
        <v>4797692.63</v>
      </c>
      <c r="R7" s="37">
        <f>(R17)</f>
        <v>3476109.92</v>
      </c>
      <c r="S7" s="37">
        <f>(S17)</f>
        <v>3804813.85</v>
      </c>
      <c r="T7" s="36">
        <f>SUM(H7:S7)</f>
        <v>41439454.510000005</v>
      </c>
      <c r="U7" s="37">
        <f>E7-T7</f>
        <v>568484.4899999946</v>
      </c>
      <c r="V7" s="38">
        <f aca="true" t="shared" si="1" ref="V7:V12">T7/E7</f>
        <v>0.9864672130189488</v>
      </c>
    </row>
    <row r="8" spans="1:22" s="44" customFormat="1" ht="29.25" customHeight="1">
      <c r="A8" s="84"/>
      <c r="B8" s="25" t="s">
        <v>1</v>
      </c>
      <c r="C8" s="37">
        <f>+C18</f>
        <v>0</v>
      </c>
      <c r="D8" s="37">
        <f>(D18)</f>
        <v>2918243</v>
      </c>
      <c r="E8" s="37">
        <f>(E18)</f>
        <v>2836970</v>
      </c>
      <c r="F8" s="37">
        <f>(F18)</f>
        <v>2828486</v>
      </c>
      <c r="G8" s="37">
        <f aca="true" t="shared" si="2" ref="G8:S8">(G18)</f>
        <v>0</v>
      </c>
      <c r="H8" s="37">
        <f t="shared" si="2"/>
        <v>249066.28</v>
      </c>
      <c r="I8" s="37">
        <f t="shared" si="2"/>
        <v>206537.97</v>
      </c>
      <c r="J8" s="37">
        <f t="shared" si="2"/>
        <v>215043.12</v>
      </c>
      <c r="K8" s="37">
        <f t="shared" si="2"/>
        <v>211279.51</v>
      </c>
      <c r="L8" s="37">
        <f>(L18)</f>
        <v>206167.09</v>
      </c>
      <c r="M8" s="37">
        <f t="shared" si="2"/>
        <v>202269.28</v>
      </c>
      <c r="N8" s="37">
        <f t="shared" si="2"/>
        <v>235591.2</v>
      </c>
      <c r="O8" s="37">
        <f t="shared" si="2"/>
        <v>262461.57</v>
      </c>
      <c r="P8" s="37">
        <f t="shared" si="2"/>
        <v>202402.58</v>
      </c>
      <c r="Q8" s="37">
        <f t="shared" si="2"/>
        <v>349617.83</v>
      </c>
      <c r="R8" s="37">
        <f t="shared" si="2"/>
        <v>202924.55</v>
      </c>
      <c r="S8" s="37">
        <f t="shared" si="2"/>
        <v>236676.29</v>
      </c>
      <c r="T8" s="36">
        <f>SUM(H8:S8)</f>
        <v>2780037.27</v>
      </c>
      <c r="U8" s="37">
        <f>E8-T8</f>
        <v>56932.72999999998</v>
      </c>
      <c r="V8" s="38">
        <f t="shared" si="1"/>
        <v>0.9799318533505817</v>
      </c>
    </row>
    <row r="9" spans="1:22" s="44" customFormat="1" ht="29.25" customHeight="1">
      <c r="A9" s="84"/>
      <c r="B9" s="25" t="s">
        <v>2</v>
      </c>
      <c r="C9" s="37">
        <f>+C19+C27+C44</f>
        <v>0</v>
      </c>
      <c r="D9" s="37">
        <f>(D19+D27+D44)</f>
        <v>21584398</v>
      </c>
      <c r="E9" s="37">
        <f aca="true" t="shared" si="3" ref="E9:S9">(E19+E27+E44)</f>
        <v>41457974</v>
      </c>
      <c r="F9" s="37">
        <f t="shared" si="3"/>
        <v>38695379.79</v>
      </c>
      <c r="G9" s="37">
        <f t="shared" si="3"/>
        <v>656355.27</v>
      </c>
      <c r="H9" s="37">
        <f t="shared" si="3"/>
        <v>556656.47</v>
      </c>
      <c r="I9" s="37">
        <f t="shared" si="3"/>
        <v>2990560.8099999996</v>
      </c>
      <c r="J9" s="37">
        <f t="shared" si="3"/>
        <v>3079989.94</v>
      </c>
      <c r="K9" s="37">
        <f t="shared" si="3"/>
        <v>5112527.66</v>
      </c>
      <c r="L9" s="37">
        <f t="shared" si="3"/>
        <v>2531386.6900000004</v>
      </c>
      <c r="M9" s="37">
        <f>(M19+M27+M44)</f>
        <v>2244695.36</v>
      </c>
      <c r="N9" s="37">
        <f t="shared" si="3"/>
        <v>2405032.61</v>
      </c>
      <c r="O9" s="37">
        <f t="shared" si="3"/>
        <v>2783301.72</v>
      </c>
      <c r="P9" s="37">
        <f t="shared" si="3"/>
        <v>3659247.23</v>
      </c>
      <c r="Q9" s="37">
        <f t="shared" si="3"/>
        <v>4120048.22</v>
      </c>
      <c r="R9" s="37">
        <f t="shared" si="3"/>
        <v>2758280.75</v>
      </c>
      <c r="S9" s="37">
        <f t="shared" si="3"/>
        <v>5622068.06</v>
      </c>
      <c r="T9" s="36">
        <f>SUM(H9:S9)</f>
        <v>37863795.519999996</v>
      </c>
      <c r="U9" s="37">
        <f>E9-T9</f>
        <v>3594178.480000004</v>
      </c>
      <c r="V9" s="38">
        <f t="shared" si="1"/>
        <v>0.9133054963081407</v>
      </c>
    </row>
    <row r="10" spans="1:22" s="44" customFormat="1" ht="29.25" customHeight="1">
      <c r="A10" s="84"/>
      <c r="B10" s="25" t="s">
        <v>3</v>
      </c>
      <c r="C10" s="37">
        <f>+C20+C28</f>
        <v>0</v>
      </c>
      <c r="D10" s="37">
        <f>(D20+D28)</f>
        <v>22845</v>
      </c>
      <c r="E10" s="37">
        <f aca="true" t="shared" si="4" ref="E10:S10">(E20+E28)</f>
        <v>167124</v>
      </c>
      <c r="F10" s="37">
        <f t="shared" si="4"/>
        <v>117633.66</v>
      </c>
      <c r="G10" s="37">
        <f t="shared" si="4"/>
        <v>0</v>
      </c>
      <c r="H10" s="37">
        <f t="shared" si="4"/>
        <v>0</v>
      </c>
      <c r="I10" s="37">
        <f t="shared" si="4"/>
        <v>27923.8</v>
      </c>
      <c r="J10" s="37">
        <f t="shared" si="4"/>
        <v>0</v>
      </c>
      <c r="K10" s="37">
        <f t="shared" si="4"/>
        <v>2464.67</v>
      </c>
      <c r="L10" s="37">
        <f t="shared" si="4"/>
        <v>0</v>
      </c>
      <c r="M10" s="37">
        <v>0</v>
      </c>
      <c r="N10" s="37">
        <v>56885.64</v>
      </c>
      <c r="O10" s="37">
        <f t="shared" si="4"/>
        <v>0</v>
      </c>
      <c r="P10" s="37">
        <f t="shared" si="4"/>
        <v>0</v>
      </c>
      <c r="Q10" s="37">
        <f t="shared" si="4"/>
        <v>3466.17</v>
      </c>
      <c r="R10" s="37">
        <f t="shared" si="4"/>
        <v>25479.76</v>
      </c>
      <c r="S10" s="37">
        <f t="shared" si="4"/>
        <v>850.82</v>
      </c>
      <c r="T10" s="36">
        <f>SUM(H10:S10)</f>
        <v>117070.86</v>
      </c>
      <c r="U10" s="37">
        <f>E10-T10</f>
        <v>50053.14</v>
      </c>
      <c r="V10" s="38">
        <f t="shared" si="1"/>
        <v>0.7005029798233647</v>
      </c>
    </row>
    <row r="11" spans="1:22" s="44" customFormat="1" ht="29.25" customHeight="1">
      <c r="A11" s="84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3254380</v>
      </c>
      <c r="F11" s="37">
        <f t="shared" si="5"/>
        <v>2926779.6399999997</v>
      </c>
      <c r="G11" s="37">
        <f t="shared" si="5"/>
        <v>0</v>
      </c>
      <c r="H11" s="37">
        <f t="shared" si="5"/>
        <v>0</v>
      </c>
      <c r="I11" s="37">
        <f t="shared" si="5"/>
        <v>5000</v>
      </c>
      <c r="J11" s="37">
        <f t="shared" si="5"/>
        <v>0</v>
      </c>
      <c r="K11" s="37">
        <f t="shared" si="5"/>
        <v>35731.22</v>
      </c>
      <c r="L11" s="37">
        <f>(L21+L29+L37+L45)</f>
        <v>18552.1</v>
      </c>
      <c r="M11" s="37">
        <f t="shared" si="5"/>
        <v>53139.26</v>
      </c>
      <c r="N11" s="37">
        <f t="shared" si="5"/>
        <v>60484</v>
      </c>
      <c r="O11" s="37">
        <f t="shared" si="5"/>
        <v>0</v>
      </c>
      <c r="P11" s="37">
        <f t="shared" si="5"/>
        <v>90653.7</v>
      </c>
      <c r="Q11" s="37">
        <f t="shared" si="5"/>
        <v>18991.49</v>
      </c>
      <c r="R11" s="37">
        <f t="shared" si="5"/>
        <v>523232.25</v>
      </c>
      <c r="S11" s="37">
        <f t="shared" si="5"/>
        <v>2112355.62</v>
      </c>
      <c r="T11" s="36">
        <f>SUM(H11:S11)</f>
        <v>2918139.64</v>
      </c>
      <c r="U11" s="37">
        <f>E11-T11</f>
        <v>336240.35999999987</v>
      </c>
      <c r="V11" s="38">
        <f t="shared" si="1"/>
        <v>0.8966806703581021</v>
      </c>
    </row>
    <row r="12" spans="1:22" s="44" customFormat="1" ht="24.75" customHeight="1">
      <c r="A12" s="88" t="s">
        <v>34</v>
      </c>
      <c r="B12" s="88"/>
      <c r="C12" s="45">
        <f>SUM(C7:C11)</f>
        <v>0</v>
      </c>
      <c r="D12" s="45">
        <f>SUM(D7:D11)</f>
        <v>62089414</v>
      </c>
      <c r="E12" s="45">
        <f>SUM(E7:E11)</f>
        <v>89724387</v>
      </c>
      <c r="F12" s="45">
        <f aca="true" t="shared" si="6" ref="F12:U12">SUM(F7:F11)</f>
        <v>86372460.61</v>
      </c>
      <c r="G12" s="45">
        <f t="shared" si="6"/>
        <v>656355.27</v>
      </c>
      <c r="H12" s="45">
        <f t="shared" si="6"/>
        <v>4239505.09</v>
      </c>
      <c r="I12" s="45">
        <f t="shared" si="6"/>
        <v>6453825.839999999</v>
      </c>
      <c r="J12" s="45">
        <f t="shared" si="6"/>
        <v>6497844.62</v>
      </c>
      <c r="K12" s="45">
        <f t="shared" si="6"/>
        <v>8608660.05</v>
      </c>
      <c r="L12" s="45">
        <f t="shared" si="6"/>
        <v>5991927.529999999</v>
      </c>
      <c r="M12" s="45">
        <f>SUM(M7:M11)</f>
        <v>5789947.67</v>
      </c>
      <c r="N12" s="45">
        <f t="shared" si="6"/>
        <v>6080343.249999999</v>
      </c>
      <c r="O12" s="45">
        <f t="shared" si="6"/>
        <v>6335262.25</v>
      </c>
      <c r="P12" s="45">
        <f t="shared" si="6"/>
        <v>7068573.29</v>
      </c>
      <c r="Q12" s="45">
        <f t="shared" si="6"/>
        <v>9289816.34</v>
      </c>
      <c r="R12" s="45">
        <f t="shared" si="6"/>
        <v>6986027.2299999995</v>
      </c>
      <c r="S12" s="45">
        <f t="shared" si="6"/>
        <v>11776764.64</v>
      </c>
      <c r="T12" s="45">
        <f t="shared" si="6"/>
        <v>85118497.80000001</v>
      </c>
      <c r="U12" s="45">
        <f t="shared" si="6"/>
        <v>4605889.199999999</v>
      </c>
      <c r="V12" s="39">
        <f t="shared" si="1"/>
        <v>0.9486662505702046</v>
      </c>
    </row>
    <row r="15" spans="1:57" s="30" customFormat="1" ht="23.25" customHeight="1">
      <c r="A15" s="85" t="s">
        <v>9</v>
      </c>
      <c r="B15" s="85" t="s">
        <v>10</v>
      </c>
      <c r="C15" s="85" t="s">
        <v>6</v>
      </c>
      <c r="D15" s="72" t="s">
        <v>6</v>
      </c>
      <c r="E15" s="85" t="s">
        <v>7</v>
      </c>
      <c r="F15" s="85" t="s">
        <v>39</v>
      </c>
      <c r="G15" s="72" t="s">
        <v>35</v>
      </c>
      <c r="H15" s="66" t="s">
        <v>21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52" t="s">
        <v>24</v>
      </c>
      <c r="U15" s="52" t="s">
        <v>25</v>
      </c>
      <c r="V15" s="52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2"/>
      <c r="B16" s="72"/>
      <c r="C16" s="72"/>
      <c r="D16" s="73"/>
      <c r="E16" s="72"/>
      <c r="F16" s="72"/>
      <c r="G16" s="73"/>
      <c r="H16" s="53" t="s">
        <v>11</v>
      </c>
      <c r="I16" s="53" t="s">
        <v>12</v>
      </c>
      <c r="J16" s="53" t="s">
        <v>13</v>
      </c>
      <c r="K16" s="53" t="s">
        <v>14</v>
      </c>
      <c r="L16" s="53" t="s">
        <v>15</v>
      </c>
      <c r="M16" s="53" t="s">
        <v>16</v>
      </c>
      <c r="N16" s="53" t="s">
        <v>17</v>
      </c>
      <c r="O16" s="53" t="s">
        <v>18</v>
      </c>
      <c r="P16" s="53" t="s">
        <v>19</v>
      </c>
      <c r="Q16" s="53" t="s">
        <v>36</v>
      </c>
      <c r="R16" s="53" t="s">
        <v>37</v>
      </c>
      <c r="S16" s="53" t="s">
        <v>38</v>
      </c>
      <c r="T16" s="52" t="s">
        <v>22</v>
      </c>
      <c r="U16" s="52" t="s">
        <v>22</v>
      </c>
      <c r="V16" s="52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84" t="s">
        <v>30</v>
      </c>
      <c r="B17" s="25" t="s">
        <v>0</v>
      </c>
      <c r="C17" s="22">
        <v>0</v>
      </c>
      <c r="D17" s="22">
        <v>37563928</v>
      </c>
      <c r="E17" s="22">
        <v>42007939</v>
      </c>
      <c r="F17" s="22">
        <v>41804181.52</v>
      </c>
      <c r="G17" s="22"/>
      <c r="H17" s="22">
        <v>3433782.34</v>
      </c>
      <c r="I17" s="22">
        <v>3223803.26</v>
      </c>
      <c r="J17" s="22">
        <v>3202811.56</v>
      </c>
      <c r="K17" s="22">
        <v>3246656.99</v>
      </c>
      <c r="L17" s="22">
        <v>3235821.65</v>
      </c>
      <c r="M17" s="22">
        <v>3289843.77</v>
      </c>
      <c r="N17" s="22">
        <v>3322349.8</v>
      </c>
      <c r="O17" s="22">
        <v>3289498.96</v>
      </c>
      <c r="P17" s="22">
        <v>3116269.78</v>
      </c>
      <c r="Q17" s="22">
        <v>4797692.63</v>
      </c>
      <c r="R17" s="22">
        <v>3476109.92</v>
      </c>
      <c r="S17" s="22">
        <v>3804813.85</v>
      </c>
      <c r="T17" s="22">
        <f>SUM(H17:S17)</f>
        <v>41439454.510000005</v>
      </c>
      <c r="U17" s="22">
        <f>E17-T17</f>
        <v>568484.4899999946</v>
      </c>
      <c r="V17" s="38">
        <f aca="true" t="shared" si="7" ref="V17:V22">(T17*100)/E17/100</f>
        <v>0.9864672130189487</v>
      </c>
    </row>
    <row r="18" spans="1:22" ht="27" customHeight="1">
      <c r="A18" s="84"/>
      <c r="B18" s="25" t="s">
        <v>1</v>
      </c>
      <c r="C18" s="22">
        <v>0</v>
      </c>
      <c r="D18" s="22">
        <v>2918243</v>
      </c>
      <c r="E18" s="22">
        <v>2836970</v>
      </c>
      <c r="F18" s="22">
        <v>2828486</v>
      </c>
      <c r="G18" s="22"/>
      <c r="H18" s="22">
        <v>249066.28</v>
      </c>
      <c r="I18" s="22">
        <v>206537.97</v>
      </c>
      <c r="J18" s="22">
        <v>215043.12</v>
      </c>
      <c r="K18" s="22">
        <v>211279.51</v>
      </c>
      <c r="L18" s="22">
        <v>206167.09</v>
      </c>
      <c r="M18" s="22">
        <v>202269.28</v>
      </c>
      <c r="N18" s="22">
        <v>235591.2</v>
      </c>
      <c r="O18" s="22">
        <v>262461.57</v>
      </c>
      <c r="P18" s="22">
        <v>202402.58</v>
      </c>
      <c r="Q18" s="22">
        <v>349617.83</v>
      </c>
      <c r="R18" s="22">
        <v>202924.55</v>
      </c>
      <c r="S18" s="22">
        <v>236676.29</v>
      </c>
      <c r="T18" s="22">
        <f>SUM(H18:S18)</f>
        <v>2780037.27</v>
      </c>
      <c r="U18" s="22">
        <f>E18-T18</f>
        <v>56932.72999999998</v>
      </c>
      <c r="V18" s="38">
        <f t="shared" si="7"/>
        <v>0.9799318533505817</v>
      </c>
    </row>
    <row r="19" spans="1:22" ht="27" customHeight="1">
      <c r="A19" s="84"/>
      <c r="B19" s="25" t="s">
        <v>2</v>
      </c>
      <c r="C19" s="22">
        <v>0</v>
      </c>
      <c r="D19" s="22">
        <v>15907707</v>
      </c>
      <c r="E19" s="22">
        <v>23190598</v>
      </c>
      <c r="F19" s="22">
        <v>21875760.56</v>
      </c>
      <c r="G19" s="22"/>
      <c r="H19" s="22">
        <v>550656.47</v>
      </c>
      <c r="I19" s="22">
        <v>1604224.65</v>
      </c>
      <c r="J19" s="22">
        <v>1679513.25</v>
      </c>
      <c r="K19" s="22">
        <v>2908541.37</v>
      </c>
      <c r="L19" s="22">
        <v>1815674.34</v>
      </c>
      <c r="M19" s="22">
        <v>1545438.93</v>
      </c>
      <c r="N19" s="22">
        <v>1329479.07</v>
      </c>
      <c r="O19" s="22">
        <v>1865760.34</v>
      </c>
      <c r="P19" s="22">
        <v>1663929.39</v>
      </c>
      <c r="Q19" s="22">
        <v>1871669.81</v>
      </c>
      <c r="R19" s="22">
        <v>1840342.89</v>
      </c>
      <c r="S19" s="22">
        <v>2741018.6</v>
      </c>
      <c r="T19" s="22">
        <f>SUM(H19:S19)</f>
        <v>21416249.110000003</v>
      </c>
      <c r="U19" s="22">
        <f>E19-T19</f>
        <v>1774348.8899999969</v>
      </c>
      <c r="V19" s="38">
        <f t="shared" si="7"/>
        <v>0.9234884374262364</v>
      </c>
    </row>
    <row r="20" spans="1:22" ht="27" customHeight="1">
      <c r="A20" s="84"/>
      <c r="B20" s="25" t="s">
        <v>3</v>
      </c>
      <c r="C20" s="22">
        <v>0</v>
      </c>
      <c r="D20" s="22">
        <v>22845</v>
      </c>
      <c r="E20" s="22">
        <v>167124</v>
      </c>
      <c r="F20" s="22">
        <v>117633.66</v>
      </c>
      <c r="G20" s="22"/>
      <c r="H20" s="22">
        <v>0</v>
      </c>
      <c r="I20" s="22">
        <v>27923.8</v>
      </c>
      <c r="J20" s="22">
        <v>0</v>
      </c>
      <c r="K20" s="22">
        <v>2464.67</v>
      </c>
      <c r="L20" s="22">
        <v>0</v>
      </c>
      <c r="M20" s="22">
        <v>56885.64</v>
      </c>
      <c r="N20" s="22">
        <v>0</v>
      </c>
      <c r="O20" s="22">
        <v>0</v>
      </c>
      <c r="P20" s="22">
        <v>0</v>
      </c>
      <c r="Q20" s="22">
        <v>3466.17</v>
      </c>
      <c r="R20" s="22">
        <v>25479.76</v>
      </c>
      <c r="S20" s="22">
        <v>850.82</v>
      </c>
      <c r="T20" s="22">
        <f>SUM(H20:S20)</f>
        <v>117070.86</v>
      </c>
      <c r="U20" s="22">
        <f>E20-T20</f>
        <v>50053.14</v>
      </c>
      <c r="V20" s="38">
        <f t="shared" si="7"/>
        <v>0.7005029798233647</v>
      </c>
    </row>
    <row r="21" spans="1:22" ht="27" customHeight="1">
      <c r="A21" s="84"/>
      <c r="B21" s="25" t="s">
        <v>4</v>
      </c>
      <c r="C21" s="22">
        <v>0</v>
      </c>
      <c r="D21" s="22">
        <v>0</v>
      </c>
      <c r="E21" s="22">
        <v>2898305</v>
      </c>
      <c r="F21" s="22">
        <v>2717793.59</v>
      </c>
      <c r="G21" s="22"/>
      <c r="H21" s="22">
        <v>0</v>
      </c>
      <c r="I21" s="22">
        <v>0</v>
      </c>
      <c r="J21" s="22">
        <v>0</v>
      </c>
      <c r="K21" s="22">
        <v>8380.7</v>
      </c>
      <c r="L21" s="22">
        <v>17150.26</v>
      </c>
      <c r="M21" s="22">
        <v>53139.26</v>
      </c>
      <c r="N21" s="22">
        <v>0</v>
      </c>
      <c r="O21" s="22">
        <v>0</v>
      </c>
      <c r="P21" s="22">
        <v>6374.5</v>
      </c>
      <c r="Q21" s="22">
        <v>0</v>
      </c>
      <c r="R21" s="22">
        <v>523232.25</v>
      </c>
      <c r="S21" s="22">
        <v>2109516.62</v>
      </c>
      <c r="T21" s="22">
        <f>SUM(H21:S21)</f>
        <v>2717793.59</v>
      </c>
      <c r="U21" s="22">
        <f>E21-T21</f>
        <v>180511.41000000015</v>
      </c>
      <c r="V21" s="38">
        <f t="shared" si="7"/>
        <v>0.9377182836174938</v>
      </c>
    </row>
    <row r="22" spans="1:22" s="44" customFormat="1" ht="24.75" customHeight="1">
      <c r="A22" s="90" t="s">
        <v>20</v>
      </c>
      <c r="B22" s="90"/>
      <c r="C22" s="47">
        <v>0</v>
      </c>
      <c r="D22" s="46">
        <f>SUM(D17:D21)</f>
        <v>56412723</v>
      </c>
      <c r="E22" s="46">
        <f>SUM(E17:E21)</f>
        <v>71100936</v>
      </c>
      <c r="F22" s="46">
        <f aca="true" t="shared" si="8" ref="F22:T22">SUM(F17:F21)</f>
        <v>69343855.33</v>
      </c>
      <c r="G22" s="46">
        <f t="shared" si="8"/>
        <v>0</v>
      </c>
      <c r="H22" s="46">
        <f t="shared" si="8"/>
        <v>4233505.09</v>
      </c>
      <c r="I22" s="46">
        <f t="shared" si="8"/>
        <v>5062489.68</v>
      </c>
      <c r="J22" s="46">
        <f t="shared" si="8"/>
        <v>5097367.93</v>
      </c>
      <c r="K22" s="46">
        <f t="shared" si="8"/>
        <v>6377323.24</v>
      </c>
      <c r="L22" s="46">
        <f t="shared" si="8"/>
        <v>5274813.34</v>
      </c>
      <c r="M22" s="46">
        <f t="shared" si="8"/>
        <v>5147576.879999999</v>
      </c>
      <c r="N22" s="46">
        <f t="shared" si="8"/>
        <v>4887420.07</v>
      </c>
      <c r="O22" s="46">
        <f t="shared" si="8"/>
        <v>5417720.87</v>
      </c>
      <c r="P22" s="46">
        <f t="shared" si="8"/>
        <v>4988976.25</v>
      </c>
      <c r="Q22" s="46">
        <f t="shared" si="8"/>
        <v>7022446.4399999995</v>
      </c>
      <c r="R22" s="46">
        <f t="shared" si="8"/>
        <v>6068089.369999999</v>
      </c>
      <c r="S22" s="46">
        <f t="shared" si="8"/>
        <v>8892876.18</v>
      </c>
      <c r="T22" s="46">
        <f t="shared" si="8"/>
        <v>68470605.34000002</v>
      </c>
      <c r="U22" s="46">
        <f>SUM(U17:U21)</f>
        <v>2630330.6599999918</v>
      </c>
      <c r="V22" s="39">
        <f t="shared" si="7"/>
        <v>0.9630056816692262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89" t="s">
        <v>9</v>
      </c>
      <c r="B25" s="89" t="s">
        <v>10</v>
      </c>
      <c r="C25" s="89" t="s">
        <v>6</v>
      </c>
      <c r="D25" s="74" t="s">
        <v>6</v>
      </c>
      <c r="E25" s="89" t="s">
        <v>7</v>
      </c>
      <c r="F25" s="89" t="s">
        <v>39</v>
      </c>
      <c r="G25" s="74" t="s">
        <v>35</v>
      </c>
      <c r="H25" s="69" t="s">
        <v>21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54" t="s">
        <v>24</v>
      </c>
      <c r="U25" s="54" t="s">
        <v>25</v>
      </c>
      <c r="V25" s="54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4"/>
      <c r="B26" s="74"/>
      <c r="C26" s="74"/>
      <c r="D26" s="75"/>
      <c r="E26" s="74"/>
      <c r="F26" s="74"/>
      <c r="G26" s="75"/>
      <c r="H26" s="55" t="s">
        <v>11</v>
      </c>
      <c r="I26" s="55" t="s">
        <v>12</v>
      </c>
      <c r="J26" s="55" t="s">
        <v>13</v>
      </c>
      <c r="K26" s="55" t="s">
        <v>14</v>
      </c>
      <c r="L26" s="55" t="s">
        <v>15</v>
      </c>
      <c r="M26" s="55" t="s">
        <v>16</v>
      </c>
      <c r="N26" s="55" t="s">
        <v>17</v>
      </c>
      <c r="O26" s="55" t="s">
        <v>18</v>
      </c>
      <c r="P26" s="55" t="s">
        <v>19</v>
      </c>
      <c r="Q26" s="55" t="s">
        <v>36</v>
      </c>
      <c r="R26" s="55" t="s">
        <v>37</v>
      </c>
      <c r="S26" s="55" t="s">
        <v>38</v>
      </c>
      <c r="T26" s="54" t="s">
        <v>22</v>
      </c>
      <c r="U26" s="54" t="s">
        <v>22</v>
      </c>
      <c r="V26" s="54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93" t="s">
        <v>31</v>
      </c>
      <c r="B27" s="25" t="s">
        <v>2</v>
      </c>
      <c r="C27" s="22">
        <v>0</v>
      </c>
      <c r="D27" s="22">
        <v>5676691</v>
      </c>
      <c r="E27" s="22">
        <v>11300615</v>
      </c>
      <c r="F27" s="22">
        <v>9905770.23</v>
      </c>
      <c r="G27" s="22"/>
      <c r="H27" s="22">
        <v>6000</v>
      </c>
      <c r="I27" s="22">
        <v>999510.9</v>
      </c>
      <c r="J27" s="22">
        <v>294525.7</v>
      </c>
      <c r="K27" s="22">
        <v>431603.1</v>
      </c>
      <c r="L27" s="22">
        <v>64550.62</v>
      </c>
      <c r="M27" s="22">
        <v>201333.24</v>
      </c>
      <c r="N27" s="22">
        <v>740795.12</v>
      </c>
      <c r="O27" s="22">
        <v>719407.92</v>
      </c>
      <c r="P27" s="22">
        <v>1299999.26</v>
      </c>
      <c r="Q27" s="22">
        <v>1720582.14</v>
      </c>
      <c r="R27" s="22">
        <v>537533.1</v>
      </c>
      <c r="S27" s="22">
        <v>2576249.51</v>
      </c>
      <c r="T27" s="22">
        <f>SUM(H27:S27)</f>
        <v>9592090.61</v>
      </c>
      <c r="U27" s="22">
        <f>E27-T27</f>
        <v>1708524.3900000006</v>
      </c>
      <c r="V27" s="50">
        <f>(T27*100)/E27</f>
        <v>84.88113797346428</v>
      </c>
    </row>
    <row r="28" spans="1:22" ht="27" customHeight="1">
      <c r="A28" s="94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50">
        <v>0</v>
      </c>
    </row>
    <row r="29" spans="1:22" ht="27" customHeight="1">
      <c r="A29" s="94"/>
      <c r="B29" s="25" t="s">
        <v>4</v>
      </c>
      <c r="C29" s="22">
        <v>0</v>
      </c>
      <c r="D29" s="22">
        <v>0</v>
      </c>
      <c r="E29" s="22">
        <v>174405</v>
      </c>
      <c r="F29" s="22">
        <v>172394.69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60484</v>
      </c>
      <c r="O29" s="22">
        <v>0</v>
      </c>
      <c r="P29" s="22">
        <v>84279.2</v>
      </c>
      <c r="Q29" s="22">
        <v>18991.49</v>
      </c>
      <c r="R29" s="22">
        <v>0</v>
      </c>
      <c r="S29" s="22">
        <v>0</v>
      </c>
      <c r="T29" s="22">
        <f>SUM(H29:S29)</f>
        <v>163754.69</v>
      </c>
      <c r="U29" s="22">
        <f>E29-T29</f>
        <v>10650.309999999998</v>
      </c>
      <c r="V29" s="50">
        <v>0</v>
      </c>
    </row>
    <row r="30" spans="1:22" s="44" customFormat="1" ht="28.5" customHeight="1">
      <c r="A30" s="90" t="s">
        <v>27</v>
      </c>
      <c r="B30" s="90"/>
      <c r="C30" s="37">
        <v>0</v>
      </c>
      <c r="D30" s="46">
        <f>SUM(D27:D29)</f>
        <v>5676691</v>
      </c>
      <c r="E30" s="46">
        <f>SUM(E27:E29)</f>
        <v>11475020</v>
      </c>
      <c r="F30" s="46">
        <f aca="true" t="shared" si="9" ref="F30:U30">SUM(F27:F29)</f>
        <v>10078164.92</v>
      </c>
      <c r="G30" s="46">
        <f t="shared" si="9"/>
        <v>0</v>
      </c>
      <c r="H30" s="46">
        <f t="shared" si="9"/>
        <v>6000</v>
      </c>
      <c r="I30" s="46">
        <f t="shared" si="9"/>
        <v>999510.9</v>
      </c>
      <c r="J30" s="46">
        <f t="shared" si="9"/>
        <v>294525.7</v>
      </c>
      <c r="K30" s="46">
        <f t="shared" si="9"/>
        <v>431603.1</v>
      </c>
      <c r="L30" s="46">
        <f t="shared" si="9"/>
        <v>64550.62</v>
      </c>
      <c r="M30" s="46">
        <f t="shared" si="9"/>
        <v>201333.24</v>
      </c>
      <c r="N30" s="46">
        <f t="shared" si="9"/>
        <v>801279.12</v>
      </c>
      <c r="O30" s="46">
        <f t="shared" si="9"/>
        <v>719407.92</v>
      </c>
      <c r="P30" s="46">
        <f t="shared" si="9"/>
        <v>1384278.46</v>
      </c>
      <c r="Q30" s="46">
        <f t="shared" si="9"/>
        <v>1739573.63</v>
      </c>
      <c r="R30" s="46">
        <f t="shared" si="9"/>
        <v>537533.1</v>
      </c>
      <c r="S30" s="46">
        <f t="shared" si="9"/>
        <v>2576249.51</v>
      </c>
      <c r="T30" s="46">
        <f t="shared" si="9"/>
        <v>9755845.299999999</v>
      </c>
      <c r="U30" s="46">
        <f t="shared" si="9"/>
        <v>1719174.7000000007</v>
      </c>
      <c r="V30" s="51">
        <f>(T30*100)/E30</f>
        <v>85.01811151527404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86" t="s">
        <v>9</v>
      </c>
      <c r="B35" s="86" t="s">
        <v>10</v>
      </c>
      <c r="C35" s="86" t="s">
        <v>6</v>
      </c>
      <c r="D35" s="87" t="s">
        <v>6</v>
      </c>
      <c r="E35" s="86" t="s">
        <v>7</v>
      </c>
      <c r="F35" s="86" t="s">
        <v>39</v>
      </c>
      <c r="G35" s="87" t="s">
        <v>35</v>
      </c>
      <c r="H35" s="60" t="s">
        <v>21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56" t="s">
        <v>24</v>
      </c>
      <c r="U35" s="56" t="s">
        <v>25</v>
      </c>
      <c r="V35" s="56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87"/>
      <c r="B36" s="87"/>
      <c r="C36" s="87"/>
      <c r="D36" s="92"/>
      <c r="E36" s="87"/>
      <c r="F36" s="87"/>
      <c r="G36" s="92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145070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145070</v>
      </c>
      <c r="V37" s="38">
        <v>0</v>
      </c>
    </row>
    <row r="38" spans="1:22" s="48" customFormat="1" ht="28.5" customHeight="1">
      <c r="A38" s="90" t="s">
        <v>28</v>
      </c>
      <c r="B38" s="90"/>
      <c r="C38" s="47">
        <v>0</v>
      </c>
      <c r="D38" s="47"/>
      <c r="E38" s="46">
        <f>SUM(E37)</f>
        <v>145070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145070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91" t="s">
        <v>9</v>
      </c>
      <c r="B42" s="91" t="s">
        <v>10</v>
      </c>
      <c r="C42" s="91" t="s">
        <v>6</v>
      </c>
      <c r="D42" s="76" t="s">
        <v>6</v>
      </c>
      <c r="E42" s="91" t="s">
        <v>7</v>
      </c>
      <c r="F42" s="91" t="s">
        <v>39</v>
      </c>
      <c r="G42" s="76" t="s">
        <v>35</v>
      </c>
      <c r="H42" s="63" t="s">
        <v>21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58" t="s">
        <v>24</v>
      </c>
      <c r="U42" s="58" t="s">
        <v>25</v>
      </c>
      <c r="V42" s="58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76"/>
      <c r="B43" s="76"/>
      <c r="C43" s="76"/>
      <c r="D43" s="77"/>
      <c r="E43" s="76"/>
      <c r="F43" s="76"/>
      <c r="G43" s="77"/>
      <c r="H43" s="59" t="s">
        <v>11</v>
      </c>
      <c r="I43" s="59" t="s">
        <v>12</v>
      </c>
      <c r="J43" s="59" t="s">
        <v>13</v>
      </c>
      <c r="K43" s="59" t="s">
        <v>14</v>
      </c>
      <c r="L43" s="59" t="s">
        <v>15</v>
      </c>
      <c r="M43" s="59" t="s">
        <v>16</v>
      </c>
      <c r="N43" s="59" t="s">
        <v>17</v>
      </c>
      <c r="O43" s="59" t="s">
        <v>18</v>
      </c>
      <c r="P43" s="59" t="s">
        <v>19</v>
      </c>
      <c r="Q43" s="59" t="s">
        <v>36</v>
      </c>
      <c r="R43" s="59" t="s">
        <v>37</v>
      </c>
      <c r="S43" s="59" t="s">
        <v>38</v>
      </c>
      <c r="T43" s="58" t="s">
        <v>22</v>
      </c>
      <c r="U43" s="58" t="s">
        <v>22</v>
      </c>
      <c r="V43" s="58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96" t="s">
        <v>32</v>
      </c>
      <c r="B44" s="25" t="s">
        <v>2</v>
      </c>
      <c r="C44" s="22">
        <v>0</v>
      </c>
      <c r="D44" s="22">
        <v>0</v>
      </c>
      <c r="E44" s="22">
        <v>6966761</v>
      </c>
      <c r="F44" s="22">
        <v>6913849</v>
      </c>
      <c r="G44" s="22">
        <v>656355.27</v>
      </c>
      <c r="H44" s="22">
        <v>0</v>
      </c>
      <c r="I44" s="22">
        <v>386825.26</v>
      </c>
      <c r="J44" s="22">
        <v>1105950.99</v>
      </c>
      <c r="K44" s="22">
        <v>1772383.19</v>
      </c>
      <c r="L44" s="22">
        <v>651161.73</v>
      </c>
      <c r="M44" s="22">
        <v>497923.19</v>
      </c>
      <c r="N44" s="22">
        <v>334758.42</v>
      </c>
      <c r="O44" s="22">
        <v>198133.46</v>
      </c>
      <c r="P44" s="22">
        <v>695318.58</v>
      </c>
      <c r="Q44" s="22">
        <v>527796.27</v>
      </c>
      <c r="R44" s="22">
        <v>380404.76</v>
      </c>
      <c r="S44" s="22">
        <v>304799.95</v>
      </c>
      <c r="T44" s="22">
        <f>SUM(H44:S44)</f>
        <v>6855455.8</v>
      </c>
      <c r="U44" s="22">
        <f>E44-T44</f>
        <v>111305.20000000019</v>
      </c>
      <c r="V44" s="38">
        <f>(T44*100)/E44/100</f>
        <v>0.9840233933674486</v>
      </c>
    </row>
    <row r="45" spans="1:22" ht="27" customHeight="1">
      <c r="A45" s="97"/>
      <c r="B45" s="27" t="s">
        <v>4</v>
      </c>
      <c r="C45" s="28">
        <v>0</v>
      </c>
      <c r="D45" s="28">
        <v>0</v>
      </c>
      <c r="E45" s="28">
        <v>36600</v>
      </c>
      <c r="F45" s="28">
        <v>36591.36</v>
      </c>
      <c r="G45" s="28">
        <v>0</v>
      </c>
      <c r="H45" s="28">
        <v>0</v>
      </c>
      <c r="I45" s="28">
        <v>5000</v>
      </c>
      <c r="J45" s="28">
        <v>0</v>
      </c>
      <c r="K45" s="28">
        <v>27350.52</v>
      </c>
      <c r="L45" s="28">
        <v>1401.84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2839</v>
      </c>
      <c r="T45" s="22">
        <f>SUM(H45:S45)</f>
        <v>36591.36</v>
      </c>
      <c r="U45" s="22">
        <f>E45-T45</f>
        <v>8.639999999999418</v>
      </c>
      <c r="V45" s="49">
        <f>(T45*100)/E45</f>
        <v>99.97639344262295</v>
      </c>
    </row>
    <row r="46" spans="1:22" s="44" customFormat="1" ht="27.75" customHeight="1">
      <c r="A46" s="90" t="s">
        <v>29</v>
      </c>
      <c r="B46" s="90"/>
      <c r="C46" s="37">
        <v>0</v>
      </c>
      <c r="D46" s="37">
        <f>SUM(D44:D45)</f>
        <v>0</v>
      </c>
      <c r="E46" s="46">
        <f>SUM(E44:E45)</f>
        <v>7003361</v>
      </c>
      <c r="F46" s="46">
        <f aca="true" t="shared" si="11" ref="F46:U46">SUM(F44:F45)</f>
        <v>6950440.36</v>
      </c>
      <c r="G46" s="46">
        <f t="shared" si="11"/>
        <v>656355.27</v>
      </c>
      <c r="H46" s="46">
        <f t="shared" si="11"/>
        <v>0</v>
      </c>
      <c r="I46" s="46">
        <f t="shared" si="11"/>
        <v>391825.26</v>
      </c>
      <c r="J46" s="46">
        <f t="shared" si="11"/>
        <v>1105950.99</v>
      </c>
      <c r="K46" s="46">
        <f t="shared" si="11"/>
        <v>1799733.71</v>
      </c>
      <c r="L46" s="46">
        <f t="shared" si="11"/>
        <v>652563.57</v>
      </c>
      <c r="M46" s="46">
        <f t="shared" si="11"/>
        <v>497923.19</v>
      </c>
      <c r="N46" s="46">
        <f t="shared" si="11"/>
        <v>334758.42</v>
      </c>
      <c r="O46" s="46">
        <f t="shared" si="11"/>
        <v>198133.46</v>
      </c>
      <c r="P46" s="46">
        <f t="shared" si="11"/>
        <v>695318.58</v>
      </c>
      <c r="Q46" s="46">
        <f t="shared" si="11"/>
        <v>527796.27</v>
      </c>
      <c r="R46" s="46">
        <f t="shared" si="11"/>
        <v>380404.76</v>
      </c>
      <c r="S46" s="46">
        <f t="shared" si="11"/>
        <v>307638.95</v>
      </c>
      <c r="T46" s="46">
        <f t="shared" si="11"/>
        <v>6892047.16</v>
      </c>
      <c r="U46" s="46">
        <f t="shared" si="11"/>
        <v>111313.84000000019</v>
      </c>
      <c r="V46" s="39">
        <f>(T46*100)/E46/100</f>
        <v>0.9841056544136451</v>
      </c>
    </row>
    <row r="56" ht="12.75">
      <c r="V56" s="42"/>
    </row>
  </sheetData>
  <sheetProtection/>
  <mergeCells count="51"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A17:A21"/>
    <mergeCell ref="F15:F16"/>
    <mergeCell ref="E15:E16"/>
    <mergeCell ref="C15:C16"/>
    <mergeCell ref="B15:B16"/>
    <mergeCell ref="A15:A16"/>
    <mergeCell ref="A5:A6"/>
    <mergeCell ref="B5:B6"/>
    <mergeCell ref="C5:C6"/>
    <mergeCell ref="E5:E6"/>
    <mergeCell ref="G5:G6"/>
    <mergeCell ref="H5:S5"/>
    <mergeCell ref="F5:F6"/>
    <mergeCell ref="D5:D6"/>
    <mergeCell ref="H35:S35"/>
    <mergeCell ref="H42:S42"/>
    <mergeCell ref="H15:S15"/>
    <mergeCell ref="H25:S25"/>
    <mergeCell ref="G15:G16"/>
    <mergeCell ref="G25:G26"/>
    <mergeCell ref="G42:G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3" t="s">
        <v>9</v>
      </c>
      <c r="B3" s="102" t="s">
        <v>10</v>
      </c>
      <c r="C3" s="103" t="s">
        <v>6</v>
      </c>
      <c r="D3" s="103" t="s">
        <v>7</v>
      </c>
      <c r="E3" s="103" t="s">
        <v>8</v>
      </c>
      <c r="F3" s="102" t="s">
        <v>21</v>
      </c>
      <c r="G3" s="102"/>
      <c r="H3" s="102"/>
      <c r="I3" s="102"/>
      <c r="J3" s="102"/>
      <c r="K3" s="102"/>
      <c r="L3" s="102"/>
      <c r="M3" s="102"/>
      <c r="N3" s="102"/>
      <c r="O3" s="9" t="s">
        <v>24</v>
      </c>
      <c r="P3" s="9" t="s">
        <v>25</v>
      </c>
      <c r="Q3" s="9" t="s">
        <v>26</v>
      </c>
    </row>
    <row r="4" spans="1:17" ht="12.75">
      <c r="A4" s="103"/>
      <c r="B4" s="102"/>
      <c r="C4" s="103"/>
      <c r="D4" s="103"/>
      <c r="E4" s="103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01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101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101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101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101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99" t="s">
        <v>9</v>
      </c>
      <c r="B16" s="98" t="s">
        <v>10</v>
      </c>
      <c r="C16" s="99" t="s">
        <v>6</v>
      </c>
      <c r="D16" s="99" t="s">
        <v>7</v>
      </c>
      <c r="E16" s="99" t="s">
        <v>8</v>
      </c>
      <c r="F16" s="98" t="s">
        <v>21</v>
      </c>
      <c r="G16" s="98"/>
      <c r="H16" s="98"/>
      <c r="I16" s="98"/>
      <c r="J16" s="98"/>
      <c r="K16" s="98"/>
      <c r="L16" s="98"/>
      <c r="M16" s="98"/>
      <c r="N16" s="98"/>
      <c r="O16" s="6" t="s">
        <v>24</v>
      </c>
      <c r="P16" s="6" t="s">
        <v>25</v>
      </c>
      <c r="Q16" s="6" t="s">
        <v>26</v>
      </c>
    </row>
    <row r="17" spans="1:17" ht="12.75">
      <c r="A17" s="99"/>
      <c r="B17" s="98"/>
      <c r="C17" s="99"/>
      <c r="D17" s="99"/>
      <c r="E17" s="99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01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101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101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101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101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99" t="s">
        <v>9</v>
      </c>
      <c r="B28" s="98" t="s">
        <v>10</v>
      </c>
      <c r="C28" s="99" t="s">
        <v>6</v>
      </c>
      <c r="D28" s="99" t="s">
        <v>7</v>
      </c>
      <c r="E28" s="99" t="s">
        <v>8</v>
      </c>
      <c r="F28" s="98" t="s">
        <v>21</v>
      </c>
      <c r="G28" s="98"/>
      <c r="H28" s="98"/>
      <c r="I28" s="98"/>
      <c r="J28" s="98"/>
      <c r="K28" s="98"/>
      <c r="L28" s="98"/>
      <c r="M28" s="98"/>
      <c r="N28" s="98"/>
      <c r="O28" s="6" t="s">
        <v>24</v>
      </c>
      <c r="P28" s="6" t="s">
        <v>25</v>
      </c>
      <c r="Q28" s="6" t="s">
        <v>26</v>
      </c>
    </row>
    <row r="29" spans="1:17" ht="12.75">
      <c r="A29" s="99"/>
      <c r="B29" s="98"/>
      <c r="C29" s="99"/>
      <c r="D29" s="99"/>
      <c r="E29" s="99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01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101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101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99" t="s">
        <v>9</v>
      </c>
      <c r="B39" s="98" t="s">
        <v>10</v>
      </c>
      <c r="C39" s="99" t="s">
        <v>6</v>
      </c>
      <c r="D39" s="99" t="s">
        <v>7</v>
      </c>
      <c r="E39" s="99" t="s">
        <v>8</v>
      </c>
      <c r="F39" s="98" t="s">
        <v>21</v>
      </c>
      <c r="G39" s="98"/>
      <c r="H39" s="98"/>
      <c r="I39" s="98"/>
      <c r="J39" s="98"/>
      <c r="K39" s="98"/>
      <c r="L39" s="98"/>
      <c r="M39" s="98"/>
      <c r="N39" s="98"/>
      <c r="O39" s="6" t="s">
        <v>24</v>
      </c>
      <c r="P39" s="6" t="s">
        <v>25</v>
      </c>
      <c r="Q39" s="6" t="s">
        <v>26</v>
      </c>
    </row>
    <row r="40" spans="1:17" ht="12.75">
      <c r="A40" s="99"/>
      <c r="B40" s="98"/>
      <c r="C40" s="99"/>
      <c r="D40" s="99"/>
      <c r="E40" s="99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01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101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A23:B23"/>
    <mergeCell ref="A18:A22"/>
    <mergeCell ref="A30:A32"/>
    <mergeCell ref="A41:A42"/>
    <mergeCell ref="A28:A29"/>
    <mergeCell ref="B28:B29"/>
    <mergeCell ref="A33:B33"/>
    <mergeCell ref="F16:N16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2019-10-09T16:16:27Z</cp:lastPrinted>
  <dcterms:created xsi:type="dcterms:W3CDTF">2017-10-04T17:44:13Z</dcterms:created>
  <dcterms:modified xsi:type="dcterms:W3CDTF">2020-02-06T14:42:55Z</dcterms:modified>
  <cp:category/>
  <cp:version/>
  <cp:contentType/>
  <cp:contentStatus/>
</cp:coreProperties>
</file>